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kingventures.sharepoint.com/sites/CommunityMarketing/Shared Documents/Marketing/Content Production/"/>
    </mc:Choice>
  </mc:AlternateContent>
  <xr:revisionPtr revIDLastSave="45" documentId="8_{C97CE664-2A62-5442-92D7-5D9B327E3584}" xr6:coauthVersionLast="47" xr6:coauthVersionMax="47" xr10:uidLastSave="{7F359349-F8BD-4945-9AD7-A9D4032D1345}"/>
  <bookViews>
    <workbookView xWindow="0" yWindow="500" windowWidth="28800" windowHeight="16480" tabRatio="500" xr2:uid="{00000000-000D-0000-FFFF-FFFF00000000}"/>
  </bookViews>
  <sheets>
    <sheet name="VV SaaS KPI Tearsheet" sheetId="74" r:id="rId1"/>
  </sheets>
  <externalReferences>
    <externalReference r:id="rId2"/>
    <externalReference r:id="rId3"/>
  </externalReferences>
  <definedNames>
    <definedName name="AntallKolonner">'[1]Verdikrav oppkjøp'!$B$11</definedName>
    <definedName name="AntallVerdier">'[1]Verdikrav oppkjøp'!#REF!</definedName>
    <definedName name="antVerd">'[1]Verdikrav oppkjøp'!#REF!</definedName>
    <definedName name="EUR_2018">[2]Currency!$G$7</definedName>
    <definedName name="FørsteVerdi">'[1]Verdikrav oppkjøp'!#REF!</definedName>
    <definedName name="FørsteverdiCelle">'[1]Verdikrav oppkjøp'!$B$6</definedName>
    <definedName name="FøVerd">'[1]Verdikrav oppkjøp'!#REF!</definedName>
    <definedName name="Hjelpekolonne">'[1]Verdikrav oppkjøp'!$H$4:$H$7</definedName>
    <definedName name="Hovedkolonne">'[1]Verdikrav oppkjøp'!$I$4:$I$7</definedName>
    <definedName name="SisKol">'[1]Verdikrav oppkjøp'!#REF!</definedName>
    <definedName name="sistekolonne">'[1]Verdikrav oppkjøp'!#REF!</definedName>
    <definedName name="strekFaktor">'[1]Verdikrav oppkjøp'!$B$10</definedName>
    <definedName name="Tot">'[1]Verdikrav oppkjøp'!#REF!</definedName>
    <definedName name="total">'[1]Verdikrav oppkjøp'!#REF!</definedName>
    <definedName name="USD_2014">[2]Currency!$C$6</definedName>
    <definedName name="verdiområde">'[1]Verdikrav oppkjøp'!$A$12:$B$17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74" l="1"/>
  <c r="K30" i="74"/>
  <c r="G35" i="74"/>
  <c r="G34" i="74"/>
  <c r="G24" i="74"/>
  <c r="G23" i="74"/>
  <c r="G21" i="74"/>
  <c r="G20" i="74"/>
  <c r="G46" i="74"/>
  <c r="G45" i="74"/>
  <c r="G38" i="74"/>
  <c r="G37" i="74"/>
  <c r="G36" i="74"/>
  <c r="G33" i="74"/>
  <c r="G32" i="74"/>
  <c r="G31" i="74"/>
  <c r="G30" i="74"/>
  <c r="G29" i="74"/>
  <c r="G22" i="74"/>
  <c r="G19" i="74"/>
  <c r="G18" i="74"/>
  <c r="K49" i="74"/>
  <c r="E38" i="74" l="1"/>
  <c r="K31" i="74" s="1"/>
  <c r="K47" i="74"/>
  <c r="K33" i="74"/>
  <c r="K25" i="74"/>
  <c r="K34" i="74" s="1"/>
  <c r="K45" i="74"/>
  <c r="K46" i="74"/>
  <c r="K19" i="74"/>
  <c r="K21" i="74"/>
  <c r="K44" i="74"/>
  <c r="K43" i="74"/>
  <c r="K42" i="74"/>
  <c r="K22" i="74"/>
  <c r="K29" i="74"/>
  <c r="K20" i="74" l="1"/>
  <c r="K32" i="74"/>
  <c r="K18" i="74"/>
  <c r="K35" i="74"/>
  <c r="K24" i="74"/>
  <c r="K23" i="74"/>
</calcChain>
</file>

<file path=xl/sharedStrings.xml><?xml version="1.0" encoding="utf-8"?>
<sst xmlns="http://schemas.openxmlformats.org/spreadsheetml/2006/main" count="193" uniqueCount="137">
  <si>
    <t>Input cell</t>
  </si>
  <si>
    <t>Currency</t>
  </si>
  <si>
    <t>EUR</t>
  </si>
  <si>
    <t>INPUTS</t>
  </si>
  <si>
    <t>Value</t>
  </si>
  <si>
    <t>Period</t>
  </si>
  <si>
    <t>Unit</t>
  </si>
  <si>
    <t>SAAS KPIs</t>
  </si>
  <si>
    <t>Benchmarks</t>
  </si>
  <si>
    <t>Description</t>
  </si>
  <si>
    <t>Profit and Loss</t>
  </si>
  <si>
    <t>Growth &amp; Profitability</t>
  </si>
  <si>
    <t>Healthy</t>
  </si>
  <si>
    <t>OK</t>
  </si>
  <si>
    <t>Unhealthy</t>
  </si>
  <si>
    <t>Revenue</t>
  </si>
  <si>
    <t>LTM</t>
  </si>
  <si>
    <t xml:space="preserve">Total ARR </t>
  </si>
  <si>
    <t>na.</t>
  </si>
  <si>
    <t>Annual Recurring Revenue end of period</t>
  </si>
  <si>
    <t>Recurring Revenue</t>
  </si>
  <si>
    <t>Total ARR growth</t>
  </si>
  <si>
    <t>&gt; 25 %</t>
  </si>
  <si>
    <t>15 - 25%</t>
  </si>
  <si>
    <t>&lt; 15 %</t>
  </si>
  <si>
    <t>Total LTM growth in ARR</t>
  </si>
  <si>
    <t>COGS</t>
  </si>
  <si>
    <t>ARR organic growth</t>
  </si>
  <si>
    <t xml:space="preserve">Total LTM organic growth in ARR </t>
  </si>
  <si>
    <t>Capex</t>
  </si>
  <si>
    <t>EBITDA %</t>
  </si>
  <si>
    <t>&gt; 20 %</t>
  </si>
  <si>
    <t>10 - 20 %</t>
  </si>
  <si>
    <t>&lt; 10 %</t>
  </si>
  <si>
    <t>EBITDA margin</t>
  </si>
  <si>
    <t>EBITDA</t>
  </si>
  <si>
    <t>EBITDAC %</t>
  </si>
  <si>
    <t xml:space="preserve">EBITDA less Capex margin </t>
  </si>
  <si>
    <t>S&amp;M Cost</t>
  </si>
  <si>
    <t xml:space="preserve">1) Rule of 40 </t>
  </si>
  <si>
    <t>&gt; 40 %</t>
  </si>
  <si>
    <t>20 - 40 %</t>
  </si>
  <si>
    <t>&lt; 20 %</t>
  </si>
  <si>
    <t>Rule of 40 (organic growth + EBITDA margin)</t>
  </si>
  <si>
    <t>R&amp;D Cost</t>
  </si>
  <si>
    <t xml:space="preserve">2) Rule of 40 </t>
  </si>
  <si>
    <t>Rule of 40 (organic growth + EBITDAC margin)</t>
  </si>
  <si>
    <t>SaaS gross margin %</t>
  </si>
  <si>
    <t>&gt; 75 %</t>
  </si>
  <si>
    <t>70 - 75 %</t>
  </si>
  <si>
    <t>&lt; 70 %</t>
  </si>
  <si>
    <t xml:space="preserve">Fully loaded gross margin </t>
  </si>
  <si>
    <t>Annual  Recurring Revenue</t>
  </si>
  <si>
    <t>CAC &amp; Sales Efficiency</t>
  </si>
  <si>
    <t>ARR BOP</t>
  </si>
  <si>
    <t>Beginning of period</t>
  </si>
  <si>
    <t>Share recurring revenue</t>
  </si>
  <si>
    <t>&gt; 90 %</t>
  </si>
  <si>
    <t>75 - 90 %</t>
  </si>
  <si>
    <t>&lt; 75 %</t>
  </si>
  <si>
    <t>% of revenue recurring in nature</t>
  </si>
  <si>
    <t>New Sales</t>
  </si>
  <si>
    <t>Churn %</t>
  </si>
  <si>
    <t>&lt; 5 %</t>
  </si>
  <si>
    <t>5 - 10 %</t>
  </si>
  <si>
    <t>&gt; 10 %</t>
  </si>
  <si>
    <t xml:space="preserve">ARR lost in period </t>
  </si>
  <si>
    <t>Upsales</t>
  </si>
  <si>
    <t>Net Revenue Retention</t>
  </si>
  <si>
    <t>&gt; 110 %</t>
  </si>
  <si>
    <t>100 - 110 %</t>
  </si>
  <si>
    <t>&lt; 100 %</t>
  </si>
  <si>
    <t xml:space="preserve">Growth from existing customer base </t>
  </si>
  <si>
    <t>Expansion</t>
  </si>
  <si>
    <t>Gross Revenue Retention</t>
  </si>
  <si>
    <t>&gt; 105 %</t>
  </si>
  <si>
    <t>95 - 105 %</t>
  </si>
  <si>
    <t>&lt; 95 %</t>
  </si>
  <si>
    <t>Growth from existing customer base excluding expansion</t>
  </si>
  <si>
    <t>Price change</t>
  </si>
  <si>
    <t>SaaS Quick Ratio</t>
  </si>
  <si>
    <t>&gt; 4x</t>
  </si>
  <si>
    <t>2 - 4x</t>
  </si>
  <si>
    <t>&lt; 2x</t>
  </si>
  <si>
    <t xml:space="preserve">ARR in vs. ARR out </t>
  </si>
  <si>
    <t>Contraction</t>
  </si>
  <si>
    <t>CAC Payback</t>
  </si>
  <si>
    <t>&lt; 12 months</t>
  </si>
  <si>
    <t>12 - 18 months</t>
  </si>
  <si>
    <t>&gt; 18 months</t>
  </si>
  <si>
    <t># of months to repay customer acquisition costs</t>
  </si>
  <si>
    <t>Churn</t>
  </si>
  <si>
    <t>LTV/CAC</t>
  </si>
  <si>
    <t xml:space="preserve">Relationship between Customer Lifetime Value and Customer Acquisition Cost </t>
  </si>
  <si>
    <t>Acquisitions</t>
  </si>
  <si>
    <t>Other</t>
  </si>
  <si>
    <t>ARR EOP</t>
  </si>
  <si>
    <t>End of period</t>
  </si>
  <si>
    <t>Other metrics</t>
  </si>
  <si>
    <t>Coverage Model &amp; Pricing</t>
  </si>
  <si>
    <t>Total Customers</t>
  </si>
  <si>
    <t>Period end</t>
  </si>
  <si>
    <t>#</t>
  </si>
  <si>
    <t>S&amp;M % ARR</t>
  </si>
  <si>
    <t>20 - 30 %</t>
  </si>
  <si>
    <t xml:space="preserve">Sales and Marketing cost as % of ARR </t>
  </si>
  <si>
    <t>New Customers</t>
  </si>
  <si>
    <t>R&amp;D % ARR</t>
  </si>
  <si>
    <t xml:space="preserve">Research and Development cost as % of ARR </t>
  </si>
  <si>
    <t>Acquired Customers</t>
  </si>
  <si>
    <t>Largest customer % ARR</t>
  </si>
  <si>
    <t>Top 1 customer concentration</t>
  </si>
  <si>
    <t>ARR Largest Customer</t>
  </si>
  <si>
    <t>10 Largest customers % ARR</t>
  </si>
  <si>
    <t>10 - 30 %</t>
  </si>
  <si>
    <t>&gt; 30 %</t>
  </si>
  <si>
    <t>Top 10 customer concentration</t>
  </si>
  <si>
    <t>ARR 10 Largest Customers</t>
  </si>
  <si>
    <t>ARR per customer</t>
  </si>
  <si>
    <t>Sales FTE Headcount</t>
  </si>
  <si>
    <t>LTM Avg.</t>
  </si>
  <si>
    <t>Average sales price</t>
  </si>
  <si>
    <t xml:space="preserve">LTM average sales price </t>
  </si>
  <si>
    <t>Customers Success FTE Headcount</t>
  </si>
  <si>
    <t>Yield Per Rep New Sales</t>
  </si>
  <si>
    <t>&gt; 120k EUR</t>
  </si>
  <si>
    <t>70 - 120k EUR</t>
  </si>
  <si>
    <t>&lt; 70k EUR</t>
  </si>
  <si>
    <t>New ARR per New Sales FTE</t>
  </si>
  <si>
    <t>Total Headcount</t>
  </si>
  <si>
    <t>Yield Per Rep Customer Success</t>
  </si>
  <si>
    <t>&gt; 100k EUR</t>
  </si>
  <si>
    <t>50 - 100k EUR</t>
  </si>
  <si>
    <t>&lt; 50k EUR</t>
  </si>
  <si>
    <t xml:space="preserve">New ARR per Customer Success FTE </t>
  </si>
  <si>
    <t>Viking Venture SaaS KPI Cheat Sheet</t>
  </si>
  <si>
    <t xml:space="preserve">The Viking Venture SaaS KPI cheat sheet is a quick way to calculate a number of the most important SaaS KPIs on a last twelve months (LTM) basis. Fill in the input cells for your company, following the specified period and unit. We split the SaaS KPIs into Growth &amp; Profitability, CAC &amp; Sales Efficiency, and Coverage Model &amp; Pricing. The KPIs are automatically calculated in row I. Benchmarks, where relevant, can be found in columns K, L, and M, as well as a description of each KPI in column N. 
It is important to note that these benchmarks are specific for companies in Viking Venture investment focus.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</si>
</sst>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#,###;\(#,###\)"/>
    <numFmt numFmtId="167" formatCode="_-* #,##0.00\ _k_r_-;\-* #,##0.00\ _k_r_-;_-* &quot;-&quot;??\ _k_r_-;_-@_-"/>
    <numFmt numFmtId="168" formatCode="_-* #,##0.00_-;\-* #,##0.00_-;_-* \-??_-;_-@_-"/>
  </numFmts>
  <fonts count="20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2"/>
      <color rgb="FF006100"/>
      <name val="Arial"/>
      <family val="2"/>
      <scheme val="minor"/>
    </font>
    <font>
      <sz val="12"/>
      <color rgb="FF9C0006"/>
      <name val="Arial"/>
      <family val="2"/>
      <scheme val="minor"/>
    </font>
    <font>
      <sz val="12"/>
      <color rgb="FF9C5700"/>
      <name val="Arial"/>
      <family val="2"/>
      <scheme val="minor"/>
    </font>
    <font>
      <sz val="12"/>
      <color theme="1"/>
      <name val="Helvetica"/>
      <family val="2"/>
    </font>
    <font>
      <b/>
      <sz val="14"/>
      <color theme="1"/>
      <name val="Helvetica"/>
      <family val="2"/>
    </font>
    <font>
      <b/>
      <sz val="12"/>
      <color theme="1"/>
      <name val="Helvetica"/>
      <family val="2"/>
    </font>
    <font>
      <b/>
      <sz val="12"/>
      <color theme="0"/>
      <name val="Helvetica"/>
      <family val="2"/>
    </font>
    <font>
      <sz val="12"/>
      <color theme="3"/>
      <name val="Helvetica"/>
      <family val="2"/>
    </font>
    <font>
      <b/>
      <sz val="18"/>
      <color theme="4"/>
      <name val="Helvetica"/>
      <family val="2"/>
    </font>
    <font>
      <sz val="12"/>
      <color theme="5"/>
      <name val="Helvetica"/>
      <family val="2"/>
    </font>
    <font>
      <sz val="12"/>
      <color theme="9"/>
      <name val="Helvetica"/>
      <family val="2"/>
    </font>
    <font>
      <sz val="12"/>
      <color theme="4" tint="0.79998168889431442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5" fillId="0" borderId="0">
      <alignment vertical="center"/>
    </xf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7" fillId="0" borderId="0" applyFill="0" applyBorder="0" applyAlignment="0" applyProtection="0"/>
    <xf numFmtId="167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1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4" xfId="0" applyFont="1" applyBorder="1"/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2" borderId="2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1" fillId="0" borderId="0" xfId="0" applyFont="1" applyAlignment="1">
      <alignment horizontal="left" indent="1"/>
    </xf>
    <xf numFmtId="0" fontId="11" fillId="0" borderId="0" xfId="0" quotePrefix="1" applyFont="1" applyAlignment="1">
      <alignment horizontal="center"/>
    </xf>
    <xf numFmtId="0" fontId="13" fillId="0" borderId="0" xfId="0" applyFont="1"/>
    <xf numFmtId="0" fontId="11" fillId="0" borderId="6" xfId="0" applyFont="1" applyBorder="1"/>
    <xf numFmtId="0" fontId="11" fillId="0" borderId="10" xfId="0" applyFont="1" applyBorder="1"/>
    <xf numFmtId="0" fontId="16" fillId="0" borderId="2" xfId="0" applyFont="1" applyBorder="1"/>
    <xf numFmtId="0" fontId="17" fillId="7" borderId="11" xfId="19" applyFont="1" applyFill="1" applyBorder="1" applyAlignment="1">
      <alignment horizontal="center"/>
    </xf>
    <xf numFmtId="0" fontId="18" fillId="8" borderId="11" xfId="21" applyFont="1" applyFill="1" applyBorder="1" applyAlignment="1">
      <alignment horizontal="center"/>
    </xf>
    <xf numFmtId="16" fontId="18" fillId="8" borderId="11" xfId="21" applyNumberFormat="1" applyFont="1" applyFill="1" applyBorder="1" applyAlignment="1">
      <alignment horizontal="center"/>
    </xf>
    <xf numFmtId="0" fontId="19" fillId="9" borderId="11" xfId="20" applyFont="1" applyFill="1" applyBorder="1" applyAlignment="1">
      <alignment horizontal="center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/>
    </xf>
    <xf numFmtId="0" fontId="11" fillId="0" borderId="0" xfId="0" applyFont="1" applyAlignment="1" applyProtection="1">
      <alignment horizontal="left" vertical="top"/>
      <protection locked="0"/>
    </xf>
    <xf numFmtId="9" fontId="11" fillId="0" borderId="11" xfId="23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5" fillId="2" borderId="11" xfId="0" applyNumberFormat="1" applyFont="1" applyFill="1" applyBorder="1" applyAlignment="1" applyProtection="1">
      <alignment horizontal="center"/>
      <protection locked="0"/>
    </xf>
    <xf numFmtId="2" fontId="11" fillId="0" borderId="1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4" fillId="3" borderId="2" xfId="0" applyFont="1" applyFill="1" applyBorder="1" applyAlignment="1">
      <alignment horizontal="center"/>
    </xf>
    <xf numFmtId="10" fontId="11" fillId="0" borderId="11" xfId="0" applyNumberFormat="1" applyFont="1" applyBorder="1" applyAlignment="1">
      <alignment horizontal="center"/>
    </xf>
  </cellXfs>
  <cellStyles count="24">
    <cellStyle name="1000-sep (2 dec) 2" xfId="16" xr:uid="{2C2C578D-4C4F-C246-AAA5-17D9224729FA}"/>
    <cellStyle name="1000-sep (2 dec) 5" xfId="18" xr:uid="{413E16A6-56D8-E64A-B640-E96BE831321C}"/>
    <cellStyle name="Bad" xfId="20" builtinId="27"/>
    <cellStyle name="Comma 2" xfId="17" xr:uid="{072122ED-60EB-BC4E-9C9D-2492DFE7F715}"/>
    <cellStyle name="Comma 3" xfId="22" xr:uid="{C72F85BF-0D76-3342-A78D-7EA47A150AEF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7" builtinId="9" hidden="1"/>
    <cellStyle name="Followed Hyperlink" xfId="2" builtinId="9" hidden="1"/>
    <cellStyle name="Good" xfId="19" builtinId="26"/>
    <cellStyle name="Hyperlink" xfId="10" builtinId="8" hidden="1"/>
    <cellStyle name="Hyperlink" xfId="12" builtinId="8" hidden="1"/>
    <cellStyle name="Hyperlink" xfId="6" builtinId="8" hidden="1"/>
    <cellStyle name="Hyperlink" xfId="8" builtinId="8" hidden="1"/>
    <cellStyle name="Hyperlink" xfId="1" builtinId="8" hidden="1"/>
    <cellStyle name="Komma 2" xfId="4" xr:uid="{00000000-0005-0000-0000-00000C000000}"/>
    <cellStyle name="Neutral" xfId="21" builtinId="28"/>
    <cellStyle name="Normal" xfId="0" builtinId="0"/>
    <cellStyle name="Normal 10" xfId="14" xr:uid="{E3427482-89A4-2C4E-848A-04F9E4391CF9}"/>
    <cellStyle name="Normal 2" xfId="3" xr:uid="{00000000-0005-0000-0000-00000E000000}"/>
    <cellStyle name="Per cent" xfId="23" builtinId="5"/>
    <cellStyle name="Procent 2" xfId="15" xr:uid="{528569B4-E61E-9449-BC4D-52F1EA807BB1}"/>
    <cellStyle name="Prosent 2" xfId="5" xr:uid="{00000000-0005-0000-0000-000010000000}"/>
  </cellStyles>
  <dxfs count="0"/>
  <tableStyles count="0" defaultTableStyle="TableStyleMedium9" defaultPivotStyle="PivotStyleMedium7"/>
  <colors>
    <mruColors>
      <color rgb="FFFFDBC9"/>
      <color rgb="FFFF9300"/>
      <color rgb="FFCA9901"/>
      <color rgb="FFD3EAF4"/>
      <color rgb="FFF1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101599</xdr:rowOff>
    </xdr:to>
    <xdr:sp macro="" textlink="">
      <xdr:nvSpPr>
        <xdr:cNvPr id="34817" name="AutoShape 1" descr="Viking Venture - The Nordic software investor">
          <a:extLst>
            <a:ext uri="{FF2B5EF4-FFF2-40B4-BE49-F238E27FC236}">
              <a16:creationId xmlns:a16="http://schemas.microsoft.com/office/drawing/2014/main" id="{A7B75F0A-76DC-FD4A-BB68-D7552D5108E9}"/>
            </a:ext>
          </a:extLst>
        </xdr:cNvPr>
        <xdr:cNvSpPr>
          <a:spLocks noChangeAspect="1" noChangeArrowheads="1"/>
        </xdr:cNvSpPr>
      </xdr:nvSpPr>
      <xdr:spPr bwMode="auto">
        <a:xfrm>
          <a:off x="14414500" y="378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76201</xdr:rowOff>
    </xdr:to>
    <xdr:sp macro="" textlink="">
      <xdr:nvSpPr>
        <xdr:cNvPr id="34818" name="AutoShape 2" descr="Viking Venture - The Nordic software investor">
          <a:extLst>
            <a:ext uri="{FF2B5EF4-FFF2-40B4-BE49-F238E27FC236}">
              <a16:creationId xmlns:a16="http://schemas.microsoft.com/office/drawing/2014/main" id="{791FDF33-C5A2-D24B-885F-5C61C61A4865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215900</xdr:colOff>
      <xdr:row>16</xdr:row>
      <xdr:rowOff>50800</xdr:rowOff>
    </xdr:from>
    <xdr:to>
      <xdr:col>8</xdr:col>
      <xdr:colOff>673100</xdr:colOff>
      <xdr:row>46</xdr:row>
      <xdr:rowOff>101600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CDAE457B-DDAD-F24C-8865-D42F3861A6D6}"/>
            </a:ext>
          </a:extLst>
        </xdr:cNvPr>
        <xdr:cNvSpPr/>
      </xdr:nvSpPr>
      <xdr:spPr bwMode="auto">
        <a:xfrm rot="5400000">
          <a:off x="4178300" y="5321300"/>
          <a:ext cx="6146800" cy="457200"/>
        </a:xfrm>
        <a:prstGeom prst="triangle">
          <a:avLst/>
        </a:pr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30" tIns="45715" rIns="91430" bIns="45715" numCol="1" rtlCol="0" anchor="ctr" anchorCtr="0" compatLnSpc="1">
          <a:prstTxWarp prst="textNoShape">
            <a:avLst/>
          </a:prstTxWarp>
        </a:bodyPr>
        <a:lstStyle/>
        <a:p>
          <a:pPr algn="ctr" defTabSz="914296"/>
          <a:endParaRPr lang="en-GB" sz="1100" dirty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drifter/Portef&#248;lje%20Bedrifter/Viking%20Venture%20I/Mison/Eierfase/2004/Finansiering%20h&#248;st%202004/040816(mison%20avkastningskrav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senningeriksen/Dropbox%20(Viking%20Venture)/Viking%20Venture/Bedrifter/Nye%20Case/Mono%20Solutions/Fra%20selskapet/5%20year%20business%20model%20v2018.9d1BAM%20v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Verdikrav oppkjø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 (Hide)"/>
      <sheetName val="Currency"/>
      <sheetName val="Consolidation USD"/>
      <sheetName val="Consolidation DKK"/>
      <sheetName val="Budget 2018"/>
      <sheetName val="Existing customers"/>
      <sheetName val="Output"/>
      <sheetName val="Overview"/>
      <sheetName val="Output2"/>
      <sheetName val="Data"/>
      <sheetName val="Other output --&gt;"/>
      <sheetName val="Output EMEA"/>
      <sheetName val="New Resellers EMEA"/>
      <sheetName val="New Resellers NA"/>
      <sheetName val="Revenue EMEA '22"/>
      <sheetName val="Revenue EMEA '21"/>
      <sheetName val="Revenue EMEA '20"/>
      <sheetName val="Revenue EMEA '19"/>
      <sheetName val="Revenue EMEA '18"/>
      <sheetName val="Revenue EMEA '17"/>
      <sheetName val="Revenue EMEA '16"/>
      <sheetName val="Revenue EMEA '15"/>
      <sheetName val="Revenue EMEA '14"/>
      <sheetName val="Output Americas"/>
      <sheetName val="Revenue Ame. '22"/>
      <sheetName val="Revenue Ame. '21"/>
      <sheetName val="Revenue Ame. '20"/>
      <sheetName val="Revenue Ame. '19"/>
      <sheetName val="Revenue Ame. '18"/>
      <sheetName val="Revenue Ame. '17"/>
      <sheetName val="Revenue Ame. '16"/>
      <sheetName val="Revenue Ame. '15"/>
      <sheetName val="Revenue Ame. '14"/>
      <sheetName val="Direct costs EMEA"/>
      <sheetName val="Direct costs Ame."/>
      <sheetName val="EMEA salary"/>
      <sheetName val="Mono.net Salary"/>
      <sheetName val="Salary Ame."/>
      <sheetName val="Sales costs EMEA"/>
      <sheetName val="Sales costs Ame."/>
      <sheetName val="All other costs"/>
      <sheetName val="Churn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VV">
  <a:themeElements>
    <a:clrScheme name="Viking Venture">
      <a:dk1>
        <a:srgbClr val="000000"/>
      </a:dk1>
      <a:lt1>
        <a:srgbClr val="FFFFFF"/>
      </a:lt1>
      <a:dk2>
        <a:srgbClr val="572C36"/>
      </a:dk2>
      <a:lt2>
        <a:srgbClr val="F4EBE2"/>
      </a:lt2>
      <a:accent1>
        <a:srgbClr val="793E4B"/>
      </a:accent1>
      <a:accent2>
        <a:srgbClr val="284139"/>
      </a:accent2>
      <a:accent3>
        <a:srgbClr val="B8CFB6"/>
      </a:accent3>
      <a:accent4>
        <a:srgbClr val="FFE48D"/>
      </a:accent4>
      <a:accent5>
        <a:srgbClr val="FFAC5F"/>
      </a:accent5>
      <a:accent6>
        <a:srgbClr val="AB7550"/>
      </a:accent6>
      <a:hlink>
        <a:srgbClr val="6D94F8"/>
      </a:hlink>
      <a:folHlink>
        <a:srgbClr val="C9D4EC"/>
      </a:folHlink>
    </a:clrScheme>
    <a:fontScheme name="Viking new profi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30" tIns="45715" rIns="91430" bIns="45715" numCol="1" rtlCol="0" anchor="ctr" anchorCtr="0" compatLnSpc="1">
        <a:prstTxWarp prst="textNoShape">
          <a:avLst/>
        </a:prstTxWarp>
      </a:bodyPr>
      <a:lstStyle>
        <a:defPPr defTabSz="914296">
          <a:defRPr dirty="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4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Viking new profil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3">
        <a:dk1>
          <a:srgbClr val="00647D"/>
        </a:dk1>
        <a:lt1>
          <a:srgbClr val="FFFFFF"/>
        </a:lt1>
        <a:dk2>
          <a:srgbClr val="FFFFFF"/>
        </a:dk2>
        <a:lt2>
          <a:srgbClr val="F7F7F7"/>
        </a:lt2>
        <a:accent1>
          <a:srgbClr val="F7F7F7"/>
        </a:accent1>
        <a:accent2>
          <a:srgbClr val="F7F7F7"/>
        </a:accent2>
        <a:accent3>
          <a:srgbClr val="FFFFFF"/>
        </a:accent3>
        <a:accent4>
          <a:srgbClr val="00546A"/>
        </a:accent4>
        <a:accent5>
          <a:srgbClr val="FAFAFA"/>
        </a:accent5>
        <a:accent6>
          <a:srgbClr val="E0E0E0"/>
        </a:accent6>
        <a:hlink>
          <a:srgbClr val="F7F7F7"/>
        </a:hlink>
        <a:folHlink>
          <a:srgbClr val="F7F7F7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VV" id="{EC8F67B7-5ED5-B344-A212-36E47A43844F}" vid="{80FE1664-AE5D-1840-BED4-24A73D62D67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79C5-8624-6747-A004-49750A2D610D}">
  <dimension ref="B2:R50"/>
  <sheetViews>
    <sheetView showGridLines="0" tabSelected="1" topLeftCell="B2" zoomScale="59" zoomScaleNormal="120" workbookViewId="0">
      <selection activeCell="K18" sqref="K18"/>
    </sheetView>
  </sheetViews>
  <sheetFormatPr baseColWidth="10" defaultColWidth="0" defaultRowHeight="16" zeroHeight="1" x14ac:dyDescent="0.2"/>
  <cols>
    <col min="1" max="1" width="10.7109375" style="1" hidden="1" customWidth="1"/>
    <col min="2" max="2" width="2.85546875" style="1" customWidth="1"/>
    <col min="3" max="3" width="4.28515625" style="1" customWidth="1"/>
    <col min="4" max="4" width="31.42578125" style="1" customWidth="1"/>
    <col min="5" max="5" width="12" style="1" customWidth="1"/>
    <col min="6" max="6" width="18" style="1" customWidth="1"/>
    <col min="7" max="7" width="10.7109375" style="1" customWidth="1"/>
    <col min="8" max="8" width="6" style="1" customWidth="1"/>
    <col min="9" max="9" width="14.140625" style="1" customWidth="1"/>
    <col min="10" max="10" width="27.28515625" style="1" bestFit="1" customWidth="1"/>
    <col min="11" max="11" width="10.7109375" style="1" customWidth="1"/>
    <col min="12" max="12" width="2.7109375" style="1" customWidth="1"/>
    <col min="13" max="13" width="11.42578125" style="1" customWidth="1"/>
    <col min="14" max="14" width="12.5703125" style="1" bestFit="1" customWidth="1"/>
    <col min="15" max="15" width="12.140625" style="1" customWidth="1"/>
    <col min="16" max="16" width="63.85546875" style="1" bestFit="1" customWidth="1"/>
    <col min="17" max="18" width="4.42578125" style="1" customWidth="1"/>
    <col min="19" max="16384" width="10.7109375" style="1" hidden="1"/>
  </cols>
  <sheetData>
    <row r="2" spans="3:17" x14ac:dyDescent="0.2"/>
    <row r="3" spans="3:17" x14ac:dyDescent="0.2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3:17" ht="23" x14ac:dyDescent="0.25">
      <c r="C4" s="5"/>
      <c r="D4" s="23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3:17" ht="18" x14ac:dyDescent="0.2">
      <c r="C5" s="5"/>
      <c r="D5" s="8"/>
      <c r="Q5" s="7"/>
    </row>
    <row r="6" spans="3:17" ht="18" customHeight="1" x14ac:dyDescent="0.2">
      <c r="C6" s="5"/>
      <c r="D6" s="37" t="s">
        <v>136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7"/>
    </row>
    <row r="7" spans="3:17" ht="18" customHeight="1" x14ac:dyDescent="0.2">
      <c r="C7" s="5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7"/>
    </row>
    <row r="8" spans="3:17" ht="18" customHeight="1" x14ac:dyDescent="0.2">
      <c r="C8" s="5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  <c r="Q8" s="7"/>
    </row>
    <row r="9" spans="3:17" ht="20" customHeight="1" x14ac:dyDescent="0.2">
      <c r="C9" s="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  <c r="Q9" s="7"/>
    </row>
    <row r="10" spans="3:17" ht="11" customHeight="1" x14ac:dyDescent="0.2">
      <c r="C10" s="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"/>
    </row>
    <row r="11" spans="3:17" ht="20" customHeight="1" x14ac:dyDescent="0.2">
      <c r="C11" s="5"/>
      <c r="D11" s="10" t="s">
        <v>0</v>
      </c>
      <c r="E11" s="2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</row>
    <row r="12" spans="3:17" ht="20" customHeight="1" x14ac:dyDescent="0.2">
      <c r="C12" s="5"/>
      <c r="D12" s="10" t="s">
        <v>1</v>
      </c>
      <c r="E12" s="30" t="s">
        <v>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7"/>
    </row>
    <row r="13" spans="3:17" ht="11" customHeight="1" x14ac:dyDescent="0.2">
      <c r="C13" s="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7"/>
    </row>
    <row r="14" spans="3:17" x14ac:dyDescent="0.2">
      <c r="C14" s="5"/>
      <c r="D14" s="11" t="s">
        <v>3</v>
      </c>
      <c r="E14" s="12" t="s">
        <v>4</v>
      </c>
      <c r="F14" s="12" t="s">
        <v>5</v>
      </c>
      <c r="G14" s="12" t="s">
        <v>6</v>
      </c>
      <c r="J14" s="11" t="s">
        <v>7</v>
      </c>
      <c r="K14" s="12" t="s">
        <v>4</v>
      </c>
      <c r="L14" s="11"/>
      <c r="M14" s="40" t="s">
        <v>8</v>
      </c>
      <c r="N14" s="40"/>
      <c r="O14" s="40"/>
      <c r="P14" s="11" t="s">
        <v>9</v>
      </c>
      <c r="Q14" s="7"/>
    </row>
    <row r="15" spans="3:17" x14ac:dyDescent="0.2">
      <c r="C15" s="5"/>
      <c r="F15" s="13"/>
      <c r="G15" s="13"/>
      <c r="Q15" s="7"/>
    </row>
    <row r="16" spans="3:17" x14ac:dyDescent="0.2">
      <c r="C16" s="5"/>
      <c r="D16" s="14" t="s">
        <v>10</v>
      </c>
      <c r="E16" s="15"/>
      <c r="F16" s="16"/>
      <c r="G16" s="16"/>
      <c r="J16" s="14" t="s">
        <v>11</v>
      </c>
      <c r="K16" s="14"/>
      <c r="L16" s="14"/>
      <c r="M16" s="17" t="s">
        <v>12</v>
      </c>
      <c r="N16" s="17" t="s">
        <v>13</v>
      </c>
      <c r="O16" s="17" t="s">
        <v>14</v>
      </c>
      <c r="P16" s="14"/>
      <c r="Q16" s="7"/>
    </row>
    <row r="17" spans="3:17" x14ac:dyDescent="0.2">
      <c r="C17" s="5"/>
      <c r="F17" s="13"/>
      <c r="G17" s="13"/>
      <c r="Q17" s="7"/>
    </row>
    <row r="18" spans="3:17" x14ac:dyDescent="0.2">
      <c r="C18" s="5"/>
      <c r="D18" s="1" t="s">
        <v>15</v>
      </c>
      <c r="E18" s="34"/>
      <c r="F18" s="13" t="s">
        <v>16</v>
      </c>
      <c r="G18" s="13" t="str">
        <f>$E$12</f>
        <v>EUR</v>
      </c>
      <c r="H18" s="13"/>
      <c r="I18" s="13"/>
      <c r="J18" s="1" t="s">
        <v>17</v>
      </c>
      <c r="K18" s="29" t="str">
        <f>IF(E38="","-",E38)</f>
        <v>TBU</v>
      </c>
      <c r="M18" s="24" t="s">
        <v>18</v>
      </c>
      <c r="N18" s="25" t="s">
        <v>18</v>
      </c>
      <c r="O18" s="27" t="s">
        <v>18</v>
      </c>
      <c r="P18" s="18" t="s">
        <v>19</v>
      </c>
      <c r="Q18" s="7"/>
    </row>
    <row r="19" spans="3:17" x14ac:dyDescent="0.2">
      <c r="C19" s="5"/>
      <c r="D19" s="1" t="s">
        <v>20</v>
      </c>
      <c r="E19" s="34"/>
      <c r="F19" s="13" t="s">
        <v>16</v>
      </c>
      <c r="G19" s="13" t="str">
        <f>$E$12</f>
        <v>EUR</v>
      </c>
      <c r="H19" s="13"/>
      <c r="I19" s="13"/>
      <c r="J19" s="1" t="s">
        <v>21</v>
      </c>
      <c r="K19" s="31" t="str">
        <f>IFERROR((E38-E29)/E29,"-")</f>
        <v>-</v>
      </c>
      <c r="M19" s="24" t="s">
        <v>22</v>
      </c>
      <c r="N19" s="25" t="s">
        <v>23</v>
      </c>
      <c r="O19" s="27" t="s">
        <v>24</v>
      </c>
      <c r="P19" s="18" t="s">
        <v>25</v>
      </c>
      <c r="Q19" s="7"/>
    </row>
    <row r="20" spans="3:17" x14ac:dyDescent="0.2">
      <c r="C20" s="5"/>
      <c r="D20" s="1" t="s">
        <v>26</v>
      </c>
      <c r="E20" s="34"/>
      <c r="F20" s="13" t="s">
        <v>16</v>
      </c>
      <c r="G20" s="19" t="str">
        <f>"("&amp;$E$12&amp;")"</f>
        <v>(EUR)</v>
      </c>
      <c r="H20" s="13"/>
      <c r="I20" s="13"/>
      <c r="J20" s="1" t="s">
        <v>27</v>
      </c>
      <c r="K20" s="31" t="str">
        <f>IFERROR(((E38-E36-E37)-E29)/E29,"-")</f>
        <v>-</v>
      </c>
      <c r="M20" s="24" t="s">
        <v>22</v>
      </c>
      <c r="N20" s="25" t="s">
        <v>23</v>
      </c>
      <c r="O20" s="27" t="s">
        <v>24</v>
      </c>
      <c r="P20" s="18" t="s">
        <v>28</v>
      </c>
      <c r="Q20" s="7"/>
    </row>
    <row r="21" spans="3:17" x14ac:dyDescent="0.2">
      <c r="C21" s="5"/>
      <c r="D21" s="1" t="s">
        <v>29</v>
      </c>
      <c r="E21" s="34"/>
      <c r="F21" s="13" t="s">
        <v>16</v>
      </c>
      <c r="G21" s="19" t="str">
        <f>"("&amp;$E$12&amp;")"</f>
        <v>(EUR)</v>
      </c>
      <c r="H21" s="13"/>
      <c r="I21" s="13"/>
      <c r="J21" s="1" t="s">
        <v>30</v>
      </c>
      <c r="K21" s="31" t="str">
        <f>IFERROR(E22/E18,"-")</f>
        <v>-</v>
      </c>
      <c r="M21" s="24" t="s">
        <v>31</v>
      </c>
      <c r="N21" s="25" t="s">
        <v>32</v>
      </c>
      <c r="O21" s="27" t="s">
        <v>33</v>
      </c>
      <c r="P21" s="18" t="s">
        <v>34</v>
      </c>
      <c r="Q21" s="7"/>
    </row>
    <row r="22" spans="3:17" x14ac:dyDescent="0.2">
      <c r="C22" s="5"/>
      <c r="D22" s="1" t="s">
        <v>35</v>
      </c>
      <c r="E22" s="34"/>
      <c r="F22" s="13" t="s">
        <v>16</v>
      </c>
      <c r="G22" s="13" t="str">
        <f>$E$12</f>
        <v>EUR</v>
      </c>
      <c r="H22" s="13"/>
      <c r="I22" s="13"/>
      <c r="J22" s="1" t="s">
        <v>36</v>
      </c>
      <c r="K22" s="31" t="str">
        <f>IFERROR((E22+E21)/E18,"-")</f>
        <v>-</v>
      </c>
      <c r="M22" s="24" t="s">
        <v>31</v>
      </c>
      <c r="N22" s="25" t="s">
        <v>32</v>
      </c>
      <c r="O22" s="27" t="s">
        <v>33</v>
      </c>
      <c r="P22" s="18" t="s">
        <v>37</v>
      </c>
      <c r="Q22" s="7"/>
    </row>
    <row r="23" spans="3:17" x14ac:dyDescent="0.2">
      <c r="C23" s="5"/>
      <c r="D23" s="1" t="s">
        <v>38</v>
      </c>
      <c r="E23" s="34"/>
      <c r="F23" s="13" t="s">
        <v>16</v>
      </c>
      <c r="G23" s="19" t="str">
        <f>"("&amp;$E$12&amp;")"</f>
        <v>(EUR)</v>
      </c>
      <c r="H23" s="13"/>
      <c r="I23" s="13"/>
      <c r="J23" s="1" t="s">
        <v>39</v>
      </c>
      <c r="K23" s="31" t="str">
        <f>IFERROR(K20+K21,"-")</f>
        <v>-</v>
      </c>
      <c r="M23" s="24" t="s">
        <v>40</v>
      </c>
      <c r="N23" s="25" t="s">
        <v>41</v>
      </c>
      <c r="O23" s="27" t="s">
        <v>42</v>
      </c>
      <c r="P23" s="18" t="s">
        <v>43</v>
      </c>
      <c r="Q23" s="7"/>
    </row>
    <row r="24" spans="3:17" x14ac:dyDescent="0.2">
      <c r="C24" s="5"/>
      <c r="D24" s="1" t="s">
        <v>44</v>
      </c>
      <c r="E24" s="34"/>
      <c r="F24" s="13" t="s">
        <v>16</v>
      </c>
      <c r="G24" s="19" t="str">
        <f>"("&amp;$E$12&amp;")"</f>
        <v>(EUR)</v>
      </c>
      <c r="H24" s="13"/>
      <c r="I24" s="13"/>
      <c r="J24" s="1" t="s">
        <v>45</v>
      </c>
      <c r="K24" s="31" t="str">
        <f>IFERROR(K20+K22,"-")</f>
        <v>-</v>
      </c>
      <c r="M24" s="24" t="s">
        <v>40</v>
      </c>
      <c r="N24" s="25" t="s">
        <v>41</v>
      </c>
      <c r="O24" s="27" t="s">
        <v>42</v>
      </c>
      <c r="P24" s="18" t="s">
        <v>46</v>
      </c>
      <c r="Q24" s="7"/>
    </row>
    <row r="25" spans="3:17" x14ac:dyDescent="0.2">
      <c r="C25" s="5"/>
      <c r="E25" s="13"/>
      <c r="F25" s="13"/>
      <c r="G25" s="13"/>
      <c r="H25" s="13"/>
      <c r="I25" s="13"/>
      <c r="J25" s="1" t="s">
        <v>47</v>
      </c>
      <c r="K25" s="31" t="str">
        <f>IFERROR((E18+E20)/E18,"-")</f>
        <v>-</v>
      </c>
      <c r="M25" s="24" t="s">
        <v>48</v>
      </c>
      <c r="N25" s="25" t="s">
        <v>49</v>
      </c>
      <c r="O25" s="27" t="s">
        <v>50</v>
      </c>
      <c r="P25" s="18" t="s">
        <v>51</v>
      </c>
      <c r="Q25" s="7"/>
    </row>
    <row r="26" spans="3:17" x14ac:dyDescent="0.2">
      <c r="C26" s="5"/>
      <c r="E26" s="13"/>
      <c r="K26" s="13"/>
      <c r="M26" s="13"/>
      <c r="N26" s="13"/>
      <c r="O26" s="13"/>
      <c r="Q26" s="7"/>
    </row>
    <row r="27" spans="3:17" x14ac:dyDescent="0.2">
      <c r="C27" s="5"/>
      <c r="D27" s="14" t="s">
        <v>52</v>
      </c>
      <c r="E27" s="16"/>
      <c r="F27" s="16"/>
      <c r="G27" s="16"/>
      <c r="H27" s="13"/>
      <c r="I27" s="13"/>
      <c r="J27" s="14" t="s">
        <v>53</v>
      </c>
      <c r="K27" s="17"/>
      <c r="L27" s="14"/>
      <c r="M27" s="17"/>
      <c r="N27" s="17"/>
      <c r="O27" s="17"/>
      <c r="P27" s="14"/>
      <c r="Q27" s="7"/>
    </row>
    <row r="28" spans="3:17" x14ac:dyDescent="0.2">
      <c r="C28" s="5"/>
      <c r="E28" s="13"/>
      <c r="F28" s="13"/>
      <c r="G28" s="13"/>
      <c r="H28" s="13"/>
      <c r="I28" s="13"/>
      <c r="K28" s="13"/>
      <c r="M28" s="13"/>
      <c r="N28" s="13"/>
      <c r="O28" s="13"/>
      <c r="Q28" s="7"/>
    </row>
    <row r="29" spans="3:17" x14ac:dyDescent="0.2">
      <c r="C29" s="5"/>
      <c r="D29" s="20" t="s">
        <v>54</v>
      </c>
      <c r="E29" s="34"/>
      <c r="F29" s="13" t="s">
        <v>55</v>
      </c>
      <c r="G29" s="13" t="str">
        <f>$E$12</f>
        <v>EUR</v>
      </c>
      <c r="H29" s="13"/>
      <c r="I29" s="13"/>
      <c r="J29" s="1" t="s">
        <v>56</v>
      </c>
      <c r="K29" s="41" t="str">
        <f>IFERROR((E19/E18),"-")</f>
        <v>-</v>
      </c>
      <c r="M29" s="24" t="s">
        <v>57</v>
      </c>
      <c r="N29" s="25" t="s">
        <v>58</v>
      </c>
      <c r="O29" s="27" t="s">
        <v>59</v>
      </c>
      <c r="P29" s="18" t="s">
        <v>60</v>
      </c>
      <c r="Q29" s="7"/>
    </row>
    <row r="30" spans="3:17" x14ac:dyDescent="0.2">
      <c r="C30" s="5"/>
      <c r="D30" s="18" t="s">
        <v>61</v>
      </c>
      <c r="E30" s="34"/>
      <c r="F30" s="13" t="s">
        <v>16</v>
      </c>
      <c r="G30" s="13" t="str">
        <f>$E$12</f>
        <v>EUR</v>
      </c>
      <c r="H30" s="13"/>
      <c r="I30" s="13"/>
      <c r="J30" s="1" t="s">
        <v>62</v>
      </c>
      <c r="K30" s="41" t="str">
        <f>IFERROR(-E35/E29,"-")</f>
        <v>-</v>
      </c>
      <c r="M30" s="24" t="s">
        <v>63</v>
      </c>
      <c r="N30" s="25" t="s">
        <v>64</v>
      </c>
      <c r="O30" s="27" t="s">
        <v>65</v>
      </c>
      <c r="P30" s="18" t="s">
        <v>66</v>
      </c>
      <c r="Q30" s="7"/>
    </row>
    <row r="31" spans="3:17" x14ac:dyDescent="0.2">
      <c r="C31" s="5"/>
      <c r="D31" s="18" t="s">
        <v>67</v>
      </c>
      <c r="E31" s="34"/>
      <c r="F31" s="13" t="s">
        <v>16</v>
      </c>
      <c r="G31" s="13" t="str">
        <f>$E$12</f>
        <v>EUR</v>
      </c>
      <c r="H31" s="13"/>
      <c r="I31" s="13"/>
      <c r="J31" s="1" t="s">
        <v>68</v>
      </c>
      <c r="K31" s="41" t="str">
        <f>IFERROR((E38-E37-E36-E30)/E29,"-")</f>
        <v>-</v>
      </c>
      <c r="M31" s="24" t="s">
        <v>69</v>
      </c>
      <c r="N31" s="25" t="s">
        <v>70</v>
      </c>
      <c r="O31" s="27" t="s">
        <v>71</v>
      </c>
      <c r="P31" s="18" t="s">
        <v>72</v>
      </c>
      <c r="Q31" s="7"/>
    </row>
    <row r="32" spans="3:17" x14ac:dyDescent="0.2">
      <c r="C32" s="5"/>
      <c r="D32" s="18" t="s">
        <v>73</v>
      </c>
      <c r="E32" s="34"/>
      <c r="F32" s="13" t="s">
        <v>16</v>
      </c>
      <c r="G32" s="13" t="str">
        <f>$E$12</f>
        <v>EUR</v>
      </c>
      <c r="H32" s="13"/>
      <c r="I32" s="13"/>
      <c r="J32" s="1" t="s">
        <v>74</v>
      </c>
      <c r="K32" s="41" t="str">
        <f>IFERROR(((E38-E37-E36-E32-E30)/E29),"-")</f>
        <v>-</v>
      </c>
      <c r="M32" s="24" t="s">
        <v>75</v>
      </c>
      <c r="N32" s="25" t="s">
        <v>76</v>
      </c>
      <c r="O32" s="27" t="s">
        <v>77</v>
      </c>
      <c r="P32" s="18" t="s">
        <v>78</v>
      </c>
      <c r="Q32" s="7"/>
    </row>
    <row r="33" spans="3:17" x14ac:dyDescent="0.2">
      <c r="C33" s="5"/>
      <c r="D33" s="18" t="s">
        <v>79</v>
      </c>
      <c r="E33" s="34"/>
      <c r="F33" s="13" t="s">
        <v>16</v>
      </c>
      <c r="G33" s="13" t="str">
        <f>$E$12</f>
        <v>EUR</v>
      </c>
      <c r="H33" s="13"/>
      <c r="I33" s="13"/>
      <c r="J33" s="1" t="s">
        <v>80</v>
      </c>
      <c r="K33" s="32" t="str">
        <f>IFERROR((E30+E31+E32+E33)/-(E34+E35),"-")</f>
        <v>-</v>
      </c>
      <c r="M33" s="24" t="s">
        <v>81</v>
      </c>
      <c r="N33" s="25" t="s">
        <v>82</v>
      </c>
      <c r="O33" s="27" t="s">
        <v>83</v>
      </c>
      <c r="P33" s="18" t="s">
        <v>84</v>
      </c>
      <c r="Q33" s="7"/>
    </row>
    <row r="34" spans="3:17" x14ac:dyDescent="0.2">
      <c r="C34" s="5"/>
      <c r="D34" s="18" t="s">
        <v>85</v>
      </c>
      <c r="E34" s="34"/>
      <c r="F34" s="13" t="s">
        <v>16</v>
      </c>
      <c r="G34" s="19" t="str">
        <f>"("&amp;$E$12&amp;")"</f>
        <v>(EUR)</v>
      </c>
      <c r="H34" s="13"/>
      <c r="I34" s="13"/>
      <c r="J34" s="1" t="s">
        <v>86</v>
      </c>
      <c r="K34" s="33" t="str">
        <f>IFERROR((-E23/((E30+E31+E32)*K25))*12,"-")</f>
        <v>-</v>
      </c>
      <c r="M34" s="24" t="s">
        <v>87</v>
      </c>
      <c r="N34" s="25" t="s">
        <v>88</v>
      </c>
      <c r="O34" s="27" t="s">
        <v>89</v>
      </c>
      <c r="P34" s="18" t="s">
        <v>90</v>
      </c>
      <c r="Q34" s="7"/>
    </row>
    <row r="35" spans="3:17" x14ac:dyDescent="0.2">
      <c r="C35" s="5"/>
      <c r="D35" s="18" t="s">
        <v>91</v>
      </c>
      <c r="E35" s="34"/>
      <c r="F35" s="13" t="s">
        <v>16</v>
      </c>
      <c r="G35" s="19" t="str">
        <f>"("&amp;$E$12&amp;")"</f>
        <v>(EUR)</v>
      </c>
      <c r="H35" s="13"/>
      <c r="I35" s="13"/>
      <c r="J35" s="1" t="s">
        <v>92</v>
      </c>
      <c r="K35" s="33" t="str">
        <f>IFERROR(((E38/(E42-E44))/K30)/(-E23/E43),"-")</f>
        <v>-</v>
      </c>
      <c r="M35" s="24" t="s">
        <v>81</v>
      </c>
      <c r="N35" s="26" t="s">
        <v>82</v>
      </c>
      <c r="O35" s="27" t="s">
        <v>83</v>
      </c>
      <c r="P35" s="18" t="s">
        <v>93</v>
      </c>
      <c r="Q35" s="7"/>
    </row>
    <row r="36" spans="3:17" x14ac:dyDescent="0.2">
      <c r="C36" s="5"/>
      <c r="D36" s="18" t="s">
        <v>94</v>
      </c>
      <c r="E36" s="34"/>
      <c r="F36" s="13" t="s">
        <v>16</v>
      </c>
      <c r="G36" s="13" t="str">
        <f>$E$12</f>
        <v>EUR</v>
      </c>
      <c r="H36" s="13"/>
      <c r="I36" s="13"/>
      <c r="K36" s="13"/>
      <c r="M36" s="13"/>
      <c r="N36" s="13"/>
      <c r="O36" s="13"/>
      <c r="Q36" s="7"/>
    </row>
    <row r="37" spans="3:17" x14ac:dyDescent="0.2">
      <c r="C37" s="5"/>
      <c r="D37" s="18" t="s">
        <v>95</v>
      </c>
      <c r="E37" s="34"/>
      <c r="F37" s="13" t="s">
        <v>16</v>
      </c>
      <c r="G37" s="13" t="str">
        <f>$E$12</f>
        <v>EUR</v>
      </c>
      <c r="H37" s="13"/>
      <c r="I37" s="13"/>
      <c r="K37" s="13"/>
      <c r="M37" s="13"/>
      <c r="N37" s="13"/>
      <c r="O37" s="13"/>
      <c r="Q37" s="7"/>
    </row>
    <row r="38" spans="3:17" x14ac:dyDescent="0.2">
      <c r="C38" s="5"/>
      <c r="D38" s="20" t="s">
        <v>96</v>
      </c>
      <c r="E38" s="36" t="str">
        <f>IF(SUM(E29:E37)=0,"TBU",SUM(E29:E37))</f>
        <v>TBU</v>
      </c>
      <c r="F38" s="13" t="s">
        <v>97</v>
      </c>
      <c r="G38" s="13" t="str">
        <f>$E$12</f>
        <v>EUR</v>
      </c>
      <c r="H38" s="13"/>
      <c r="I38" s="13"/>
      <c r="K38" s="13"/>
      <c r="M38" s="13"/>
      <c r="N38" s="13"/>
      <c r="O38" s="13"/>
      <c r="Q38" s="7"/>
    </row>
    <row r="39" spans="3:17" x14ac:dyDescent="0.2">
      <c r="C39" s="5"/>
      <c r="E39" s="13"/>
      <c r="F39" s="13"/>
      <c r="G39" s="13"/>
      <c r="H39" s="13"/>
      <c r="I39" s="13"/>
      <c r="K39" s="13"/>
      <c r="M39" s="13"/>
      <c r="N39" s="13"/>
      <c r="O39" s="13"/>
      <c r="Q39" s="7"/>
    </row>
    <row r="40" spans="3:17" x14ac:dyDescent="0.2">
      <c r="C40" s="5"/>
      <c r="D40" s="14" t="s">
        <v>98</v>
      </c>
      <c r="E40" s="16"/>
      <c r="F40" s="16"/>
      <c r="G40" s="16"/>
      <c r="H40" s="13"/>
      <c r="I40" s="13"/>
      <c r="J40" s="14" t="s">
        <v>99</v>
      </c>
      <c r="K40" s="17"/>
      <c r="L40" s="14"/>
      <c r="M40" s="17"/>
      <c r="N40" s="17"/>
      <c r="O40" s="17"/>
      <c r="P40" s="14"/>
      <c r="Q40" s="7"/>
    </row>
    <row r="41" spans="3:17" x14ac:dyDescent="0.2">
      <c r="C41" s="5"/>
      <c r="E41" s="13"/>
      <c r="K41" s="13"/>
      <c r="M41" s="13"/>
      <c r="N41" s="13"/>
      <c r="O41" s="13"/>
      <c r="Q41" s="7"/>
    </row>
    <row r="42" spans="3:17" x14ac:dyDescent="0.2">
      <c r="C42" s="5"/>
      <c r="D42" s="1" t="s">
        <v>100</v>
      </c>
      <c r="E42" s="34"/>
      <c r="F42" s="13" t="s">
        <v>101</v>
      </c>
      <c r="G42" s="13" t="s">
        <v>102</v>
      </c>
      <c r="H42" s="13"/>
      <c r="I42" s="13"/>
      <c r="J42" s="1" t="s">
        <v>103</v>
      </c>
      <c r="K42" s="31" t="str">
        <f>IFERROR(-E23/E38,"-")</f>
        <v>-</v>
      </c>
      <c r="M42" s="24" t="s">
        <v>18</v>
      </c>
      <c r="N42" s="25" t="s">
        <v>104</v>
      </c>
      <c r="O42" s="27" t="s">
        <v>18</v>
      </c>
      <c r="P42" s="18" t="s">
        <v>105</v>
      </c>
      <c r="Q42" s="7"/>
    </row>
    <row r="43" spans="3:17" x14ac:dyDescent="0.2">
      <c r="C43" s="5"/>
      <c r="D43" s="1" t="s">
        <v>106</v>
      </c>
      <c r="E43" s="34"/>
      <c r="F43" s="13" t="s">
        <v>16</v>
      </c>
      <c r="G43" s="13" t="s">
        <v>102</v>
      </c>
      <c r="H43" s="13"/>
      <c r="I43" s="13"/>
      <c r="J43" s="1" t="s">
        <v>107</v>
      </c>
      <c r="K43" s="31" t="str">
        <f>IFERROR(-E24/E38,"-")</f>
        <v>-</v>
      </c>
      <c r="M43" s="24" t="s">
        <v>18</v>
      </c>
      <c r="N43" s="25" t="s">
        <v>104</v>
      </c>
      <c r="O43" s="27" t="s">
        <v>18</v>
      </c>
      <c r="P43" s="18" t="s">
        <v>108</v>
      </c>
      <c r="Q43" s="7"/>
    </row>
    <row r="44" spans="3:17" x14ac:dyDescent="0.2">
      <c r="C44" s="5"/>
      <c r="D44" s="1" t="s">
        <v>109</v>
      </c>
      <c r="E44" s="35"/>
      <c r="F44" s="13" t="s">
        <v>16</v>
      </c>
      <c r="G44" s="13" t="s">
        <v>102</v>
      </c>
      <c r="H44" s="13"/>
      <c r="I44" s="13"/>
      <c r="J44" s="1" t="s">
        <v>110</v>
      </c>
      <c r="K44" s="31" t="str">
        <f>IFERROR(E45/E38,"-")</f>
        <v>-</v>
      </c>
      <c r="M44" s="24" t="s">
        <v>63</v>
      </c>
      <c r="N44" s="25" t="s">
        <v>64</v>
      </c>
      <c r="O44" s="27" t="s">
        <v>65</v>
      </c>
      <c r="P44" s="18" t="s">
        <v>111</v>
      </c>
      <c r="Q44" s="7"/>
    </row>
    <row r="45" spans="3:17" x14ac:dyDescent="0.2">
      <c r="C45" s="5"/>
      <c r="D45" s="1" t="s">
        <v>112</v>
      </c>
      <c r="E45" s="34"/>
      <c r="F45" s="13" t="s">
        <v>16</v>
      </c>
      <c r="G45" s="13" t="str">
        <f>$E$12</f>
        <v>EUR</v>
      </c>
      <c r="H45" s="13"/>
      <c r="I45" s="13"/>
      <c r="J45" s="1" t="s">
        <v>113</v>
      </c>
      <c r="K45" s="31" t="str">
        <f>IFERROR(E46/E38,"-")</f>
        <v>-</v>
      </c>
      <c r="M45" s="24" t="s">
        <v>33</v>
      </c>
      <c r="N45" s="25" t="s">
        <v>114</v>
      </c>
      <c r="O45" s="27" t="s">
        <v>115</v>
      </c>
      <c r="P45" s="18" t="s">
        <v>116</v>
      </c>
      <c r="Q45" s="7"/>
    </row>
    <row r="46" spans="3:17" x14ac:dyDescent="0.2">
      <c r="C46" s="5"/>
      <c r="D46" s="1" t="s">
        <v>117</v>
      </c>
      <c r="E46" s="35"/>
      <c r="F46" s="13" t="s">
        <v>16</v>
      </c>
      <c r="G46" s="13" t="str">
        <f>$E$12</f>
        <v>EUR</v>
      </c>
      <c r="H46" s="13"/>
      <c r="I46" s="13"/>
      <c r="J46" s="1" t="s">
        <v>118</v>
      </c>
      <c r="K46" s="32" t="str">
        <f>IFERROR(E38/E42,"-")</f>
        <v>-</v>
      </c>
      <c r="M46" s="24" t="s">
        <v>18</v>
      </c>
      <c r="N46" s="25" t="s">
        <v>18</v>
      </c>
      <c r="O46" s="27" t="s">
        <v>18</v>
      </c>
      <c r="P46" s="18" t="s">
        <v>118</v>
      </c>
      <c r="Q46" s="7"/>
    </row>
    <row r="47" spans="3:17" x14ac:dyDescent="0.2">
      <c r="C47" s="5"/>
      <c r="D47" s="1" t="s">
        <v>119</v>
      </c>
      <c r="E47" s="34"/>
      <c r="F47" s="13" t="s">
        <v>120</v>
      </c>
      <c r="G47" s="13" t="s">
        <v>102</v>
      </c>
      <c r="H47" s="13"/>
      <c r="I47" s="13"/>
      <c r="J47" s="1" t="s">
        <v>121</v>
      </c>
      <c r="K47" s="32" t="str">
        <f>IFERROR(E30/E43,"-")</f>
        <v>-</v>
      </c>
      <c r="M47" s="24" t="s">
        <v>18</v>
      </c>
      <c r="N47" s="25" t="s">
        <v>18</v>
      </c>
      <c r="O47" s="27" t="s">
        <v>18</v>
      </c>
      <c r="P47" s="18" t="s">
        <v>122</v>
      </c>
      <c r="Q47" s="7"/>
    </row>
    <row r="48" spans="3:17" x14ac:dyDescent="0.2">
      <c r="C48" s="5"/>
      <c r="D48" s="1" t="s">
        <v>123</v>
      </c>
      <c r="E48" s="34"/>
      <c r="F48" s="13" t="s">
        <v>120</v>
      </c>
      <c r="G48" s="13" t="s">
        <v>102</v>
      </c>
      <c r="H48" s="13"/>
      <c r="I48" s="13"/>
      <c r="J48" s="1" t="s">
        <v>124</v>
      </c>
      <c r="K48" s="32" t="str">
        <f>IFERROR(E30/E47,"-")</f>
        <v>-</v>
      </c>
      <c r="M48" s="24" t="s">
        <v>125</v>
      </c>
      <c r="N48" s="25" t="s">
        <v>126</v>
      </c>
      <c r="O48" s="27" t="s">
        <v>127</v>
      </c>
      <c r="P48" s="18" t="s">
        <v>128</v>
      </c>
      <c r="Q48" s="7"/>
    </row>
    <row r="49" spans="3:17" x14ac:dyDescent="0.2">
      <c r="C49" s="5"/>
      <c r="D49" s="1" t="s">
        <v>129</v>
      </c>
      <c r="E49" s="34"/>
      <c r="F49" s="13" t="s">
        <v>120</v>
      </c>
      <c r="G49" s="13" t="s">
        <v>102</v>
      </c>
      <c r="J49" s="1" t="s">
        <v>130</v>
      </c>
      <c r="K49" s="32" t="str">
        <f>IFERROR(E31/E48,"-")</f>
        <v>-</v>
      </c>
      <c r="M49" s="24" t="s">
        <v>131</v>
      </c>
      <c r="N49" s="25" t="s">
        <v>132</v>
      </c>
      <c r="O49" s="27" t="s">
        <v>133</v>
      </c>
      <c r="P49" s="18" t="s">
        <v>134</v>
      </c>
      <c r="Q49" s="7"/>
    </row>
    <row r="50" spans="3:17" x14ac:dyDescent="0.2">
      <c r="C50" s="2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22"/>
    </row>
  </sheetData>
  <sheetProtection algorithmName="SHA-512" hashValue="URsX304t192L98ymIwuG7t6GXrlhSpVDVM37qAW4sRjM1y2lhpZ5WBoxXYSReQde4dehVimn9c/iHYiHAo0txw==" saltValue="z+/4hmMn3dqb3El9udBinA==" spinCount="100000" sheet="1" objects="1" scenarios="1"/>
  <mergeCells count="2">
    <mergeCell ref="D6:P9"/>
    <mergeCell ref="M14:O14"/>
  </mergeCells>
  <dataValidations count="4">
    <dataValidation type="decimal" errorStyle="information" operator="greaterThan" allowBlank="1" showInputMessage="1" showErrorMessage="1" errorTitle="Input" error="Positive values only" sqref="E18 E19 E42:E49 E29:E33 E36" xr:uid="{EAC2863D-6100-534C-B742-689E5071AA47}">
      <formula1>0</formula1>
    </dataValidation>
    <dataValidation type="decimal" errorStyle="information" operator="lessThan" allowBlank="1" showInputMessage="1" showErrorMessage="1" errorTitle="Input" error="Only negative values" sqref="E20:E21 E23:E24 E34:E35" xr:uid="{F06D9CE0-A72B-A840-AE13-023D6134F04C}">
      <formula1>0</formula1>
    </dataValidation>
    <dataValidation errorStyle="information" operator="greaterThan" allowBlank="1" showInputMessage="1" sqref="E22" xr:uid="{3CD3CB3E-8C78-B342-806D-A42B0AA1E2BD}"/>
    <dataValidation errorStyle="information" operator="greaterThan" allowBlank="1" showInputMessage="1" errorTitle="Input" error="Positive values only" sqref="E37" xr:uid="{C98A1FAF-C9D5-D140-AD19-193BAF09AFCA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FC57F51A4DA469581B7F71C8723E8" ma:contentTypeVersion="13" ma:contentTypeDescription="Create a new document." ma:contentTypeScope="" ma:versionID="dd89f6d6f787f07b097e208a1ed7a125">
  <xsd:schema xmlns:xsd="http://www.w3.org/2001/XMLSchema" xmlns:xs="http://www.w3.org/2001/XMLSchema" xmlns:p="http://schemas.microsoft.com/office/2006/metadata/properties" xmlns:ns2="21386c45-c4f8-482c-a59c-3c6df39d3e28" xmlns:ns3="3db8ec7e-88e0-4f0a-91e3-02cb536fa3ef" targetNamespace="http://schemas.microsoft.com/office/2006/metadata/properties" ma:root="true" ma:fieldsID="af38bfea81a9ca112446c36e6fda99f6" ns2:_="" ns3:_="">
    <xsd:import namespace="21386c45-c4f8-482c-a59c-3c6df39d3e28"/>
    <xsd:import namespace="3db8ec7e-88e0-4f0a-91e3-02cb536fa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86c45-c4f8-482c-a59c-3c6df39d3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964fc1b-adbb-4511-bc43-53b1649573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8ec7e-88e0-4f0a-91e3-02cb536fa3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4ce7563-18c2-49cf-93d2-a8207aff87eb}" ma:internalName="TaxCatchAll" ma:showField="CatchAllData" ma:web="3db8ec7e-88e0-4f0a-91e3-02cb536fa3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386c45-c4f8-482c-a59c-3c6df39d3e28">
      <Terms xmlns="http://schemas.microsoft.com/office/infopath/2007/PartnerControls"/>
    </lcf76f155ced4ddcb4097134ff3c332f>
    <TaxCatchAll xmlns="3db8ec7e-88e0-4f0a-91e3-02cb536fa3ef" xsi:nil="true"/>
  </documentManagement>
</p:properties>
</file>

<file path=customXml/itemProps1.xml><?xml version="1.0" encoding="utf-8"?>
<ds:datastoreItem xmlns:ds="http://schemas.openxmlformats.org/officeDocument/2006/customXml" ds:itemID="{3FDBA99D-3A52-445E-9A77-EAD5F7CDF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386c45-c4f8-482c-a59c-3c6df39d3e28"/>
    <ds:schemaRef ds:uri="3db8ec7e-88e0-4f0a-91e3-02cb536fa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9CA72-FBDC-49A7-8218-350B89F7E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C01568-F8CC-494F-9510-6009D05B532F}">
  <ds:schemaRefs>
    <ds:schemaRef ds:uri="http://schemas.microsoft.com/office/2006/metadata/properties"/>
    <ds:schemaRef ds:uri="http://purl.org/dc/terms/"/>
    <ds:schemaRef ds:uri="http://purl.org/dc/dcmitype/"/>
    <ds:schemaRef ds:uri="21386c45-c4f8-482c-a59c-3c6df39d3e28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b8ec7e-88e0-4f0a-91e3-02cb536fa3e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 SaaS KPI Tearsheet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Christine Hammeren</cp:lastModifiedBy>
  <cp:revision/>
  <dcterms:created xsi:type="dcterms:W3CDTF">2018-05-23T14:03:42Z</dcterms:created>
  <dcterms:modified xsi:type="dcterms:W3CDTF">2025-02-17T19:37:15Z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0x0101004B3FC57F51A4DA469581B7F71C8723E8</vt:lpwstr>
  </property>
  <property fmtid="{D5CDD505-2E9C-101B-9397-08002B2CF9AE}" pid="3" name="MediaServiceImageTags">
    <vt:lpwstr/>
  </property>
</Properties>
</file>